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4500" activeTab="0"/>
  </bookViews>
  <sheets>
    <sheet name="resumen" sheetId="1" r:id="rId1"/>
    <sheet name="hosped" sheetId="2" r:id="rId2"/>
    <sheet name="baños" sheetId="3" r:id="rId3"/>
    <sheet name="instalación " sheetId="4" r:id="rId4"/>
    <sheet name="acueducto" sheetId="5" r:id="rId5"/>
  </sheets>
  <definedNames/>
  <calcPr fullCalcOnLoad="1"/>
</workbook>
</file>

<file path=xl/sharedStrings.xml><?xml version="1.0" encoding="utf-8"?>
<sst xmlns="http://schemas.openxmlformats.org/spreadsheetml/2006/main" count="118" uniqueCount="105">
  <si>
    <t>Materiales de eléctrificación.</t>
  </si>
  <si>
    <t>100 metros de cable N° 8</t>
  </si>
  <si>
    <t>10 apagadores</t>
  </si>
  <si>
    <t>10 toacorrientes</t>
  </si>
  <si>
    <t>100 metros de cable N° 12</t>
  </si>
  <si>
    <t>6 lamparas floresentes</t>
  </si>
  <si>
    <t>10 bombillos</t>
  </si>
  <si>
    <t>10 soquet</t>
  </si>
  <si>
    <t>Total</t>
  </si>
  <si>
    <t>1 tubo PVC 1/2 pulgada</t>
  </si>
  <si>
    <t>1tubo PVC 4 pulgadas</t>
  </si>
  <si>
    <t>2 inodoros completos</t>
  </si>
  <si>
    <t>2 tes 4 pulgadas</t>
  </si>
  <si>
    <t>4 tes 1/2 pulgadas</t>
  </si>
  <si>
    <t>10 codos de 1/2 pulgadas</t>
  </si>
  <si>
    <t>2 duchas para baño</t>
  </si>
  <si>
    <t>4 llaves de paso 1/2 pulgada</t>
  </si>
  <si>
    <t>4 sacos de semento</t>
  </si>
  <si>
    <t>Materiales para construcción de baños y servicios</t>
  </si>
  <si>
    <t>2 codos 2 pulgadas</t>
  </si>
  <si>
    <t>2 tes 2 pulgadas</t>
  </si>
  <si>
    <t>30 tubos conduit 1/2 pulgadas</t>
  </si>
  <si>
    <t>30 tucas de gira 3.5 metros de largos</t>
  </si>
  <si>
    <t>3 kilos de klovos de cada uno 4,3,2 pulgadas</t>
  </si>
  <si>
    <t>50 reglas de 1*2*10</t>
  </si>
  <si>
    <t>30 parales    2*3*10</t>
  </si>
  <si>
    <t>8 pares de visagras</t>
  </si>
  <si>
    <t>2 pilas de doble batea</t>
  </si>
  <si>
    <t>1 caja de breker</t>
  </si>
  <si>
    <t>12 breker</t>
  </si>
  <si>
    <t>20 exagonales</t>
  </si>
  <si>
    <t>20 codos conduit</t>
  </si>
  <si>
    <t>8 candados</t>
  </si>
  <si>
    <t>15 Almohadas</t>
  </si>
  <si>
    <t>15 colchones individual</t>
  </si>
  <si>
    <t>10 amacas</t>
  </si>
  <si>
    <t>10 mesedoras plegables</t>
  </si>
  <si>
    <t>5 comedores de 4 sillas</t>
  </si>
  <si>
    <t>1 mueble de cosina</t>
  </si>
  <si>
    <t>1 aparador</t>
  </si>
  <si>
    <t>Acueducto</t>
  </si>
  <si>
    <t xml:space="preserve">20 barillas corrugadas 6 de 1/2 pul. 14 N° 3 </t>
  </si>
  <si>
    <t>10 sacos de semento</t>
  </si>
  <si>
    <t>una bagonetada de lastre 13 metros</t>
  </si>
  <si>
    <t>133 tubos de 2 pul.</t>
  </si>
  <si>
    <t>200 tubos de 11/2 pul.</t>
  </si>
  <si>
    <t>Mano de obra</t>
  </si>
  <si>
    <t>pago de servicio profecionales y materiales</t>
  </si>
  <si>
    <t>Transporte</t>
  </si>
  <si>
    <t>8 juegos de arcos y flechas 3 flechas cada juego</t>
  </si>
  <si>
    <t>Monto total</t>
  </si>
  <si>
    <t>8 aldabas</t>
  </si>
  <si>
    <t>6 cuartos de pegamento PVC</t>
  </si>
  <si>
    <t>2 llaves de paso de 2 pulgadas</t>
  </si>
  <si>
    <t>2 llaves de paso de 1 1/2 pul</t>
  </si>
  <si>
    <t>6 manijas grantes 8 pequeñas</t>
  </si>
  <si>
    <t>8 abanicos de pared</t>
  </si>
  <si>
    <t>1fregadero de cocina doble completo</t>
  </si>
  <si>
    <t>taller de ebanisteria</t>
  </si>
  <si>
    <t>Consejo agroforestal de la reserva</t>
  </si>
  <si>
    <t>madera caida en la utilización de madera</t>
  </si>
  <si>
    <t>Ina los capacitó, aditibri, asoc. Mujeres, codebrigua, cabecar</t>
  </si>
  <si>
    <t>2 personas trabajando</t>
  </si>
  <si>
    <t>de acuerdo a los contratos se contrato más personas</t>
  </si>
  <si>
    <t>17 personas capacitadas, en tecnicos de ebanistas</t>
  </si>
  <si>
    <t>se esta beneficiando a 20 familias</t>
  </si>
  <si>
    <t>HOSPEDAJE</t>
  </si>
  <si>
    <t>MOSQUITEROS</t>
  </si>
  <si>
    <t>pañeros/jaboneras/</t>
  </si>
  <si>
    <t>RESUMEN</t>
  </si>
  <si>
    <t>transporte</t>
  </si>
  <si>
    <t>coordinac. Aditibri</t>
  </si>
  <si>
    <t>imprevistos</t>
  </si>
  <si>
    <t>solicitar al PPd</t>
  </si>
  <si>
    <t>Aditibri</t>
  </si>
  <si>
    <t>instituciones</t>
  </si>
  <si>
    <t>administrac.albergue</t>
  </si>
  <si>
    <t>permisos de construcc</t>
  </si>
  <si>
    <t>agua protección</t>
  </si>
  <si>
    <t>mantenimiento solar</t>
  </si>
  <si>
    <t>agua, tel, comput</t>
  </si>
  <si>
    <t>permisos de extracción chonta/madera</t>
  </si>
  <si>
    <t xml:space="preserve"> Junta directiva</t>
  </si>
  <si>
    <t>capacitacion</t>
  </si>
  <si>
    <t>30 set para cama</t>
  </si>
  <si>
    <t>30 paños</t>
  </si>
  <si>
    <t>precio total</t>
  </si>
  <si>
    <t>precio indiv</t>
  </si>
  <si>
    <t>azulejos</t>
  </si>
  <si>
    <t>fibro cemento</t>
  </si>
  <si>
    <t>PROMOCION</t>
  </si>
  <si>
    <t>brochurs, plegables, etc</t>
  </si>
  <si>
    <t xml:space="preserve">materiales </t>
  </si>
  <si>
    <t>costo total</t>
  </si>
  <si>
    <t>AGUA</t>
  </si>
  <si>
    <t>MATERIALES</t>
  </si>
  <si>
    <t>COSTO</t>
  </si>
  <si>
    <t>TOTAL EN COLONES</t>
  </si>
  <si>
    <t>TOTAL EN DOLARES</t>
  </si>
  <si>
    <t>Hospedaje</t>
  </si>
  <si>
    <t>Baños</t>
  </si>
  <si>
    <t>Instalación eléctrica</t>
  </si>
  <si>
    <t>promoción, divulgación, servicios profes</t>
  </si>
  <si>
    <t>TOTAL  PROY</t>
  </si>
  <si>
    <t>COFINANCIAMIENTO DEL PROYECTO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</si>
</sst>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9" sqref="B9"/>
    </sheetView>
  </sheetViews>
  <sheetFormatPr defaultColWidth="11.421875" defaultRowHeight="12.75"/>
  <cols>
    <col min="1" max="1" width="32.8515625" style="0" customWidth="1"/>
    <col min="2" max="2" width="15.8515625" style="7" customWidth="1"/>
    <col min="3" max="3" width="16.7109375" style="0" customWidth="1"/>
    <col min="5" max="5" width="12.57421875" style="0" customWidth="1"/>
  </cols>
  <sheetData>
    <row r="1" spans="1:2" ht="15">
      <c r="A1" s="29" t="s">
        <v>69</v>
      </c>
      <c r="B1" s="29"/>
    </row>
    <row r="2" spans="1:2" ht="15.75">
      <c r="A2" s="24" t="s">
        <v>99</v>
      </c>
      <c r="B2" s="16">
        <f>+hosped!D16</f>
        <v>1234605</v>
      </c>
    </row>
    <row r="3" spans="1:2" ht="15.75">
      <c r="A3" s="24" t="s">
        <v>100</v>
      </c>
      <c r="B3" s="16">
        <f>+baños!B25</f>
        <v>461620</v>
      </c>
    </row>
    <row r="4" spans="1:2" ht="15.75">
      <c r="A4" s="24" t="s">
        <v>101</v>
      </c>
      <c r="B4" s="16">
        <f>+'instalación '!B15</f>
        <v>165550</v>
      </c>
    </row>
    <row r="5" spans="1:2" ht="15.75">
      <c r="A5" s="24" t="s">
        <v>40</v>
      </c>
      <c r="B5" s="16">
        <f>+acueducto!C12</f>
        <v>1883270</v>
      </c>
    </row>
    <row r="6" spans="1:2" ht="15.75">
      <c r="A6" s="24" t="s">
        <v>102</v>
      </c>
      <c r="B6" s="16">
        <f>+baños!B30</f>
        <v>975000</v>
      </c>
    </row>
    <row r="7" spans="1:2" ht="15.75">
      <c r="A7" s="24" t="s">
        <v>70</v>
      </c>
      <c r="B7" s="16">
        <f>+baños!B32</f>
        <v>100000</v>
      </c>
    </row>
    <row r="8" spans="1:2" ht="12.75">
      <c r="A8" s="24" t="s">
        <v>72</v>
      </c>
      <c r="B8" s="25">
        <v>63455</v>
      </c>
    </row>
    <row r="9" spans="1:2" ht="12.75">
      <c r="A9" s="24" t="s">
        <v>97</v>
      </c>
      <c r="B9" s="27">
        <f>SUM(B2:B8)</f>
        <v>4883500</v>
      </c>
    </row>
    <row r="10" spans="1:2" ht="15.75">
      <c r="A10" s="24" t="s">
        <v>98</v>
      </c>
      <c r="B10" s="16">
        <f>+B9/407</f>
        <v>11998.771498771499</v>
      </c>
    </row>
    <row r="11" ht="13.5" thickBot="1">
      <c r="B11" s="26"/>
    </row>
    <row r="12" spans="1:5" ht="20.25" thickBot="1">
      <c r="A12" s="30" t="s">
        <v>104</v>
      </c>
      <c r="B12" s="31"/>
      <c r="C12" s="31"/>
      <c r="D12" s="31"/>
      <c r="E12" s="32"/>
    </row>
    <row r="13" spans="1:5" ht="12.75">
      <c r="A13" s="28"/>
      <c r="B13" s="28" t="s">
        <v>103</v>
      </c>
      <c r="C13" s="28" t="s">
        <v>73</v>
      </c>
      <c r="D13" s="28" t="s">
        <v>74</v>
      </c>
      <c r="E13" s="28" t="s">
        <v>75</v>
      </c>
    </row>
    <row r="14" spans="1:5" ht="12.75">
      <c r="A14" s="24" t="s">
        <v>99</v>
      </c>
      <c r="B14" s="27">
        <f>SUM(C14:E14)</f>
        <v>1234605</v>
      </c>
      <c r="C14" s="27">
        <f aca="true" t="shared" si="0" ref="C14:C19">+B2</f>
        <v>1234605</v>
      </c>
      <c r="D14" s="25">
        <v>0</v>
      </c>
      <c r="E14" s="25">
        <v>0</v>
      </c>
    </row>
    <row r="15" spans="1:5" ht="12.75">
      <c r="A15" s="24" t="s">
        <v>100</v>
      </c>
      <c r="B15" s="27">
        <f aca="true" t="shared" si="1" ref="B15:B29">SUM(C15:E15)</f>
        <v>461620</v>
      </c>
      <c r="C15" s="27">
        <f t="shared" si="0"/>
        <v>461620</v>
      </c>
      <c r="D15" s="25">
        <v>0</v>
      </c>
      <c r="E15" s="25">
        <v>0</v>
      </c>
    </row>
    <row r="16" spans="1:5" ht="12.75">
      <c r="A16" s="24" t="s">
        <v>101</v>
      </c>
      <c r="B16" s="27">
        <f t="shared" si="1"/>
        <v>165550</v>
      </c>
      <c r="C16" s="27">
        <f t="shared" si="0"/>
        <v>165550</v>
      </c>
      <c r="D16" s="25">
        <v>0</v>
      </c>
      <c r="E16" s="25">
        <v>0</v>
      </c>
    </row>
    <row r="17" spans="1:5" ht="12.75">
      <c r="A17" s="24" t="s">
        <v>40</v>
      </c>
      <c r="B17" s="27">
        <f t="shared" si="1"/>
        <v>1883270</v>
      </c>
      <c r="C17" s="27">
        <f t="shared" si="0"/>
        <v>1883270</v>
      </c>
      <c r="D17" s="25">
        <v>0</v>
      </c>
      <c r="E17" s="25">
        <v>0</v>
      </c>
    </row>
    <row r="18" spans="1:5" ht="12.75">
      <c r="A18" s="24" t="s">
        <v>102</v>
      </c>
      <c r="B18" s="27">
        <f t="shared" si="1"/>
        <v>975000</v>
      </c>
      <c r="C18" s="27">
        <f t="shared" si="0"/>
        <v>975000</v>
      </c>
      <c r="D18" s="25">
        <v>0</v>
      </c>
      <c r="E18" s="25">
        <v>0</v>
      </c>
    </row>
    <row r="19" spans="1:5" ht="12.75">
      <c r="A19" s="24" t="s">
        <v>70</v>
      </c>
      <c r="B19" s="27">
        <f t="shared" si="1"/>
        <v>100000</v>
      </c>
      <c r="C19" s="27">
        <f t="shared" si="0"/>
        <v>100000</v>
      </c>
      <c r="D19" s="25">
        <v>0</v>
      </c>
      <c r="E19" s="25">
        <v>0</v>
      </c>
    </row>
    <row r="20" spans="1:5" ht="12.75">
      <c r="A20" s="24" t="s">
        <v>71</v>
      </c>
      <c r="B20" s="27">
        <f t="shared" si="1"/>
        <v>300000</v>
      </c>
      <c r="C20" s="25">
        <v>0</v>
      </c>
      <c r="D20" s="27">
        <v>300000</v>
      </c>
      <c r="E20" s="25">
        <v>0</v>
      </c>
    </row>
    <row r="21" spans="1:5" ht="12.75">
      <c r="A21" s="24" t="s">
        <v>76</v>
      </c>
      <c r="B21" s="27">
        <f t="shared" si="1"/>
        <v>0</v>
      </c>
      <c r="C21" s="25">
        <v>0</v>
      </c>
      <c r="D21" s="27"/>
      <c r="E21" s="25">
        <v>0</v>
      </c>
    </row>
    <row r="22" spans="1:5" ht="12.75">
      <c r="A22" s="24" t="s">
        <v>78</v>
      </c>
      <c r="B22" s="27">
        <f t="shared" si="1"/>
        <v>400000</v>
      </c>
      <c r="C22" s="25">
        <v>0</v>
      </c>
      <c r="D22" s="27">
        <v>400000</v>
      </c>
      <c r="E22" s="25">
        <v>0</v>
      </c>
    </row>
    <row r="23" spans="1:5" ht="12.75">
      <c r="A23" s="24" t="s">
        <v>77</v>
      </c>
      <c r="B23" s="27">
        <f t="shared" si="1"/>
        <v>500000</v>
      </c>
      <c r="C23" s="25">
        <v>0</v>
      </c>
      <c r="D23" s="27">
        <v>500000</v>
      </c>
      <c r="E23" s="25">
        <v>0</v>
      </c>
    </row>
    <row r="24" spans="1:5" ht="12.75">
      <c r="A24" s="24" t="s">
        <v>81</v>
      </c>
      <c r="B24" s="27">
        <f t="shared" si="1"/>
        <v>50000</v>
      </c>
      <c r="C24" s="25">
        <v>0</v>
      </c>
      <c r="D24" s="27">
        <v>50000</v>
      </c>
      <c r="E24" s="25">
        <v>0</v>
      </c>
    </row>
    <row r="25" spans="1:5" ht="12.75">
      <c r="A25" s="24" t="s">
        <v>79</v>
      </c>
      <c r="B25" s="27">
        <f t="shared" si="1"/>
        <v>240000</v>
      </c>
      <c r="C25" s="25">
        <v>0</v>
      </c>
      <c r="D25" s="27">
        <v>240000</v>
      </c>
      <c r="E25" s="25">
        <v>0</v>
      </c>
    </row>
    <row r="26" spans="1:5" ht="12.75">
      <c r="A26" s="24" t="s">
        <v>80</v>
      </c>
      <c r="B26" s="27">
        <f t="shared" si="1"/>
        <v>60000</v>
      </c>
      <c r="C26" s="25">
        <v>0</v>
      </c>
      <c r="D26" s="27">
        <v>60000</v>
      </c>
      <c r="E26" s="25">
        <v>0</v>
      </c>
    </row>
    <row r="27" spans="1:5" ht="12.75">
      <c r="A27" s="24" t="s">
        <v>82</v>
      </c>
      <c r="B27" s="27">
        <f t="shared" si="1"/>
        <v>350000</v>
      </c>
      <c r="C27" s="25">
        <v>0</v>
      </c>
      <c r="D27" s="27">
        <v>350000</v>
      </c>
      <c r="E27" s="25">
        <v>0</v>
      </c>
    </row>
    <row r="28" spans="1:5" ht="12.75">
      <c r="A28" s="24" t="s">
        <v>83</v>
      </c>
      <c r="B28" s="27">
        <f t="shared" si="1"/>
        <v>450000</v>
      </c>
      <c r="C28" s="25">
        <v>0</v>
      </c>
      <c r="D28" s="25">
        <v>0</v>
      </c>
      <c r="E28" s="27">
        <v>450000</v>
      </c>
    </row>
    <row r="29" spans="1:5" ht="12.75">
      <c r="A29" s="24" t="s">
        <v>72</v>
      </c>
      <c r="B29" s="27">
        <f t="shared" si="1"/>
        <v>63455</v>
      </c>
      <c r="C29" s="27">
        <v>63455</v>
      </c>
      <c r="D29" s="27">
        <v>0</v>
      </c>
      <c r="E29" s="27">
        <v>0</v>
      </c>
    </row>
    <row r="30" spans="1:5" ht="15.75">
      <c r="A30" s="2" t="s">
        <v>97</v>
      </c>
      <c r="B30" s="16">
        <f>SUM(B14:B29)</f>
        <v>7233500</v>
      </c>
      <c r="C30" s="16">
        <f>SUM(C14:C29)</f>
        <v>4883500</v>
      </c>
      <c r="D30" s="16">
        <f>SUM(D14:D29)</f>
        <v>1900000</v>
      </c>
      <c r="E30" s="16">
        <f>SUM(E14:E29)</f>
        <v>450000</v>
      </c>
    </row>
    <row r="31" spans="1:5" ht="15.75">
      <c r="A31" s="2" t="s">
        <v>98</v>
      </c>
      <c r="B31" s="16">
        <f>+B30/407</f>
        <v>17772.727272727272</v>
      </c>
      <c r="C31" s="16">
        <f>+C30/407</f>
        <v>11998.771498771499</v>
      </c>
      <c r="D31" s="16">
        <f>+D30/407</f>
        <v>4668.304668304669</v>
      </c>
      <c r="E31" s="16">
        <f>+E30/407</f>
        <v>1105.6511056511056</v>
      </c>
    </row>
  </sheetData>
  <mergeCells count="2">
    <mergeCell ref="A1:B1"/>
    <mergeCell ref="A12:E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D17" sqref="D17"/>
    </sheetView>
  </sheetViews>
  <sheetFormatPr defaultColWidth="11.421875" defaultRowHeight="12.75"/>
  <cols>
    <col min="3" max="3" width="37.57421875" style="0" customWidth="1"/>
    <col min="4" max="4" width="14.140625" style="0" customWidth="1"/>
    <col min="5" max="5" width="16.00390625" style="0" customWidth="1"/>
  </cols>
  <sheetData>
    <row r="1" spans="2:5" ht="15.75">
      <c r="B1" s="2" t="s">
        <v>66</v>
      </c>
      <c r="C1" s="2"/>
      <c r="D1" s="12" t="s">
        <v>86</v>
      </c>
      <c r="E1" s="12" t="s">
        <v>87</v>
      </c>
    </row>
    <row r="2" spans="2:5" ht="15">
      <c r="B2" s="3" t="s">
        <v>33</v>
      </c>
      <c r="C2" s="3"/>
      <c r="D2" s="10">
        <v>16875</v>
      </c>
      <c r="E2" s="11">
        <f>+D2/15</f>
        <v>1125</v>
      </c>
    </row>
    <row r="3" spans="2:5" ht="15">
      <c r="B3" s="3" t="s">
        <v>84</v>
      </c>
      <c r="C3" s="3"/>
      <c r="D3" s="10">
        <v>152850</v>
      </c>
      <c r="E3" s="11">
        <f>+D3/30</f>
        <v>5095</v>
      </c>
    </row>
    <row r="4" spans="2:5" ht="15">
      <c r="B4" s="3" t="s">
        <v>34</v>
      </c>
      <c r="C4" s="3"/>
      <c r="D4" s="10">
        <v>178275</v>
      </c>
      <c r="E4" s="11">
        <f>+D4/15</f>
        <v>11885</v>
      </c>
    </row>
    <row r="5" spans="2:5" ht="15">
      <c r="B5" s="3" t="s">
        <v>35</v>
      </c>
      <c r="C5" s="3"/>
      <c r="D5" s="10">
        <v>150000</v>
      </c>
      <c r="E5" s="11">
        <f>+D5/10</f>
        <v>15000</v>
      </c>
    </row>
    <row r="6" spans="2:5" ht="15">
      <c r="B6" s="3" t="s">
        <v>36</v>
      </c>
      <c r="C6" s="3"/>
      <c r="D6" s="10">
        <v>70000</v>
      </c>
      <c r="E6" s="11">
        <f>+D6/10</f>
        <v>7000</v>
      </c>
    </row>
    <row r="7" spans="2:5" ht="15">
      <c r="B7" s="3" t="s">
        <v>37</v>
      </c>
      <c r="C7" s="3"/>
      <c r="D7" s="10">
        <v>225000</v>
      </c>
      <c r="E7" s="11">
        <f>+D7/5</f>
        <v>45000</v>
      </c>
    </row>
    <row r="8" spans="2:5" ht="15">
      <c r="B8" s="3" t="s">
        <v>38</v>
      </c>
      <c r="C8" s="3"/>
      <c r="D8" s="10">
        <v>105000</v>
      </c>
      <c r="E8" s="11">
        <v>105000</v>
      </c>
    </row>
    <row r="9" spans="2:5" ht="15">
      <c r="B9" s="3" t="s">
        <v>57</v>
      </c>
      <c r="C9" s="3"/>
      <c r="D9" s="10">
        <v>29630</v>
      </c>
      <c r="E9" s="10">
        <f>+D9</f>
        <v>29630</v>
      </c>
    </row>
    <row r="10" spans="2:5" ht="15">
      <c r="B10" s="3" t="s">
        <v>39</v>
      </c>
      <c r="C10" s="3"/>
      <c r="D10" s="10">
        <v>85000</v>
      </c>
      <c r="E10" s="10">
        <f>+D10</f>
        <v>85000</v>
      </c>
    </row>
    <row r="11" spans="2:5" ht="15">
      <c r="B11" s="3" t="s">
        <v>49</v>
      </c>
      <c r="C11" s="3"/>
      <c r="D11" s="10">
        <v>40000</v>
      </c>
      <c r="E11" s="11">
        <f>+D11/8</f>
        <v>5000</v>
      </c>
    </row>
    <row r="12" spans="2:5" ht="15">
      <c r="B12" s="3" t="s">
        <v>67</v>
      </c>
      <c r="C12" s="3"/>
      <c r="D12" s="10">
        <v>36975</v>
      </c>
      <c r="E12" s="11">
        <f>+D12/15</f>
        <v>2465</v>
      </c>
    </row>
    <row r="13" spans="2:5" ht="15">
      <c r="B13" s="3" t="s">
        <v>56</v>
      </c>
      <c r="C13" s="3"/>
      <c r="D13" s="10">
        <v>60000</v>
      </c>
      <c r="E13" s="10">
        <f>+D13</f>
        <v>60000</v>
      </c>
    </row>
    <row r="14" spans="2:5" ht="15">
      <c r="B14" s="3" t="s">
        <v>85</v>
      </c>
      <c r="C14" s="3"/>
      <c r="D14" s="10">
        <v>75000</v>
      </c>
      <c r="E14" s="11">
        <f>+D14/30</f>
        <v>2500</v>
      </c>
    </row>
    <row r="15" spans="2:5" ht="15">
      <c r="B15" s="3" t="s">
        <v>68</v>
      </c>
      <c r="C15" s="3"/>
      <c r="D15" s="10">
        <v>10000</v>
      </c>
      <c r="E15" s="10">
        <f>+D15</f>
        <v>10000</v>
      </c>
    </row>
    <row r="16" spans="2:5" ht="15.75">
      <c r="B16" s="2" t="s">
        <v>8</v>
      </c>
      <c r="C16" s="2"/>
      <c r="D16" s="8">
        <f>SUM(D2:D15)</f>
        <v>1234605</v>
      </c>
      <c r="E16" s="8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B30" sqref="B30"/>
    </sheetView>
  </sheetViews>
  <sheetFormatPr defaultColWidth="11.421875" defaultRowHeight="12.75"/>
  <cols>
    <col min="1" max="1" width="57.8515625" style="0" customWidth="1"/>
    <col min="2" max="2" width="18.28125" style="0" customWidth="1"/>
    <col min="3" max="3" width="11.421875" style="0" hidden="1" customWidth="1"/>
    <col min="7" max="7" width="11.7109375" style="0" customWidth="1"/>
  </cols>
  <sheetData>
    <row r="1" spans="1:7" ht="19.5">
      <c r="A1" s="33" t="s">
        <v>18</v>
      </c>
      <c r="B1" s="34"/>
      <c r="C1" s="17"/>
      <c r="D1" s="19"/>
      <c r="E1" s="19"/>
      <c r="F1" s="7"/>
      <c r="G1" t="s">
        <v>58</v>
      </c>
    </row>
    <row r="2" spans="1:6" ht="19.5">
      <c r="A2" s="14" t="s">
        <v>95</v>
      </c>
      <c r="B2" s="15" t="s">
        <v>96</v>
      </c>
      <c r="C2" s="17"/>
      <c r="D2" s="19"/>
      <c r="E2" s="19"/>
      <c r="F2" s="7"/>
    </row>
    <row r="3" spans="1:7" ht="15">
      <c r="A3" s="3" t="s">
        <v>9</v>
      </c>
      <c r="B3" s="10">
        <v>3370</v>
      </c>
      <c r="C3" s="18"/>
      <c r="D3" s="20"/>
      <c r="E3" s="19"/>
      <c r="F3" s="7"/>
      <c r="G3" t="s">
        <v>59</v>
      </c>
    </row>
    <row r="4" spans="1:7" ht="15">
      <c r="A4" s="3" t="s">
        <v>10</v>
      </c>
      <c r="B4" s="10">
        <v>9375</v>
      </c>
      <c r="C4" s="18"/>
      <c r="D4" s="20"/>
      <c r="E4" s="19"/>
      <c r="G4" t="s">
        <v>60</v>
      </c>
    </row>
    <row r="5" spans="1:7" ht="15">
      <c r="A5" s="3" t="s">
        <v>11</v>
      </c>
      <c r="B5" s="10">
        <v>37530</v>
      </c>
      <c r="C5" s="18"/>
      <c r="D5" s="20"/>
      <c r="E5" s="19"/>
      <c r="G5" t="s">
        <v>61</v>
      </c>
    </row>
    <row r="6" spans="1:7" ht="15">
      <c r="A6" s="3" t="s">
        <v>12</v>
      </c>
      <c r="B6" s="10">
        <v>6830</v>
      </c>
      <c r="C6" s="18"/>
      <c r="D6" s="20"/>
      <c r="E6" s="19"/>
      <c r="G6" t="s">
        <v>62</v>
      </c>
    </row>
    <row r="7" spans="1:7" ht="15">
      <c r="A7" s="3" t="s">
        <v>13</v>
      </c>
      <c r="B7" s="10">
        <v>260</v>
      </c>
      <c r="C7" s="18"/>
      <c r="D7" s="20"/>
      <c r="E7" s="19"/>
      <c r="G7" t="s">
        <v>63</v>
      </c>
    </row>
    <row r="8" spans="1:7" ht="15">
      <c r="A8" s="3" t="s">
        <v>14</v>
      </c>
      <c r="B8" s="10">
        <v>650</v>
      </c>
      <c r="C8" s="18"/>
      <c r="D8" s="20"/>
      <c r="E8" s="19"/>
      <c r="G8" t="s">
        <v>64</v>
      </c>
    </row>
    <row r="9" spans="1:7" ht="15">
      <c r="A9" s="3" t="s">
        <v>27</v>
      </c>
      <c r="B9" s="10">
        <v>15500</v>
      </c>
      <c r="C9" s="18"/>
      <c r="D9" s="20"/>
      <c r="E9" s="19"/>
      <c r="G9" t="s">
        <v>65</v>
      </c>
    </row>
    <row r="10" spans="1:5" ht="15">
      <c r="A10" s="3" t="s">
        <v>15</v>
      </c>
      <c r="B10" s="10">
        <v>8250</v>
      </c>
      <c r="C10" s="18"/>
      <c r="D10" s="20"/>
      <c r="E10" s="19"/>
    </row>
    <row r="11" spans="1:5" ht="15">
      <c r="A11" s="3" t="s">
        <v>16</v>
      </c>
      <c r="B11" s="10">
        <v>3020</v>
      </c>
      <c r="C11" s="18"/>
      <c r="D11" s="20"/>
      <c r="E11" s="19"/>
    </row>
    <row r="12" spans="1:5" ht="15">
      <c r="A12" s="3" t="s">
        <v>17</v>
      </c>
      <c r="B12" s="10">
        <v>11720</v>
      </c>
      <c r="C12" s="18"/>
      <c r="D12" s="20"/>
      <c r="E12" s="19"/>
    </row>
    <row r="13" spans="1:5" ht="15">
      <c r="A13" s="3" t="s">
        <v>19</v>
      </c>
      <c r="B13" s="10">
        <v>1170</v>
      </c>
      <c r="C13" s="18"/>
      <c r="D13" s="20"/>
      <c r="E13" s="19"/>
    </row>
    <row r="14" spans="1:5" ht="15">
      <c r="A14" s="3" t="s">
        <v>20</v>
      </c>
      <c r="B14" s="10">
        <v>1360</v>
      </c>
      <c r="C14" s="18"/>
      <c r="D14" s="20"/>
      <c r="E14" s="19"/>
    </row>
    <row r="15" spans="1:5" ht="15">
      <c r="A15" s="3" t="s">
        <v>22</v>
      </c>
      <c r="B15" s="10">
        <v>105000</v>
      </c>
      <c r="C15" s="18"/>
      <c r="D15" s="20"/>
      <c r="E15" s="19"/>
    </row>
    <row r="16" spans="1:5" ht="15">
      <c r="A16" s="3" t="s">
        <v>23</v>
      </c>
      <c r="B16" s="10">
        <v>3600</v>
      </c>
      <c r="C16" s="18"/>
      <c r="D16" s="20"/>
      <c r="E16" s="19"/>
    </row>
    <row r="17" spans="1:5" ht="15">
      <c r="A17" s="3" t="s">
        <v>24</v>
      </c>
      <c r="B17" s="10">
        <v>12865</v>
      </c>
      <c r="C17" s="18"/>
      <c r="D17" s="20"/>
      <c r="E17" s="19"/>
    </row>
    <row r="18" spans="1:5" ht="15">
      <c r="A18" s="3" t="s">
        <v>25</v>
      </c>
      <c r="B18" s="10">
        <v>22500</v>
      </c>
      <c r="C18" s="18"/>
      <c r="D18" s="20"/>
      <c r="E18" s="19"/>
    </row>
    <row r="19" spans="1:5" ht="15">
      <c r="A19" s="4" t="s">
        <v>26</v>
      </c>
      <c r="B19" s="10">
        <v>7720</v>
      </c>
      <c r="C19" s="18"/>
      <c r="D19" s="20"/>
      <c r="E19" s="19"/>
    </row>
    <row r="20" spans="1:5" ht="15">
      <c r="A20" s="5" t="s">
        <v>32</v>
      </c>
      <c r="B20" s="10">
        <v>12000</v>
      </c>
      <c r="C20" s="18"/>
      <c r="D20" s="20"/>
      <c r="E20" s="19"/>
    </row>
    <row r="21" spans="1:5" ht="15">
      <c r="A21" s="5" t="s">
        <v>51</v>
      </c>
      <c r="B21" s="10">
        <v>2400</v>
      </c>
      <c r="C21" s="18"/>
      <c r="D21" s="20"/>
      <c r="E21" s="19"/>
    </row>
    <row r="22" spans="1:5" ht="15">
      <c r="A22" s="5" t="s">
        <v>55</v>
      </c>
      <c r="B22" s="10">
        <v>8000</v>
      </c>
      <c r="C22" s="18"/>
      <c r="D22" s="20"/>
      <c r="E22" s="19"/>
    </row>
    <row r="23" spans="1:5" ht="15">
      <c r="A23" s="5" t="s">
        <v>88</v>
      </c>
      <c r="B23" s="10">
        <f>11*3500</f>
        <v>38500</v>
      </c>
      <c r="C23" s="18"/>
      <c r="D23" s="20"/>
      <c r="E23" s="19"/>
    </row>
    <row r="24" spans="1:5" ht="15">
      <c r="A24" s="5" t="s">
        <v>89</v>
      </c>
      <c r="B24" s="10">
        <v>150000</v>
      </c>
      <c r="C24" s="18"/>
      <c r="D24" s="20"/>
      <c r="E24" s="19"/>
    </row>
    <row r="25" spans="1:5" ht="15.75">
      <c r="A25" s="2" t="s">
        <v>8</v>
      </c>
      <c r="B25" s="16">
        <f>SUM(B3:B24)</f>
        <v>461620</v>
      </c>
      <c r="C25" s="18"/>
      <c r="D25" s="20"/>
      <c r="E25" s="21"/>
    </row>
    <row r="27" spans="1:5" ht="15.75">
      <c r="A27" s="2" t="s">
        <v>90</v>
      </c>
      <c r="B27" s="3"/>
      <c r="C27" s="17"/>
      <c r="D27" s="19"/>
      <c r="E27" s="21"/>
    </row>
    <row r="28" spans="1:5" ht="15.75">
      <c r="A28" s="3" t="s">
        <v>47</v>
      </c>
      <c r="B28" s="10">
        <v>350000</v>
      </c>
      <c r="C28" s="17"/>
      <c r="D28" s="19"/>
      <c r="E28" s="21"/>
    </row>
    <row r="29" spans="1:5" ht="15.75">
      <c r="A29" s="3" t="s">
        <v>91</v>
      </c>
      <c r="B29" s="11">
        <f>975000-350000</f>
        <v>625000</v>
      </c>
      <c r="C29" s="17"/>
      <c r="D29" s="19"/>
      <c r="E29" s="21"/>
    </row>
    <row r="30" spans="1:5" ht="15.75">
      <c r="A30" s="3"/>
      <c r="B30" s="10">
        <f>SUM(B28:B29)</f>
        <v>975000</v>
      </c>
      <c r="C30" s="17"/>
      <c r="D30" s="19"/>
      <c r="E30" s="21"/>
    </row>
    <row r="31" spans="1:5" ht="15.75">
      <c r="A31" s="3"/>
      <c r="B31" s="11"/>
      <c r="C31" s="17"/>
      <c r="D31" s="19"/>
      <c r="E31" s="21"/>
    </row>
    <row r="32" spans="1:5" ht="15.75">
      <c r="A32" s="2" t="s">
        <v>48</v>
      </c>
      <c r="B32" s="16">
        <v>100000</v>
      </c>
      <c r="C32" s="17"/>
      <c r="D32" s="23"/>
      <c r="E32" s="21"/>
    </row>
    <row r="33" spans="1:5" ht="15.75">
      <c r="A33" s="2"/>
      <c r="B33" s="2"/>
      <c r="C33" s="22"/>
      <c r="D33" s="21"/>
      <c r="E33" s="21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</sheetData>
  <mergeCells count="1">
    <mergeCell ref="A1:B1"/>
  </mergeCells>
  <printOptions/>
  <pageMargins left="1.02" right="0.75" top="0.6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6" sqref="B16"/>
    </sheetView>
  </sheetViews>
  <sheetFormatPr defaultColWidth="11.421875" defaultRowHeight="12.75"/>
  <cols>
    <col min="1" max="1" width="46.28125" style="0" customWidth="1"/>
    <col min="2" max="3" width="16.140625" style="0" customWidth="1"/>
  </cols>
  <sheetData>
    <row r="1" spans="1:3" ht="15.75">
      <c r="A1" s="35" t="s">
        <v>0</v>
      </c>
      <c r="B1" s="36"/>
      <c r="C1" s="23"/>
    </row>
    <row r="2" spans="1:3" ht="15.75">
      <c r="A2" s="13" t="s">
        <v>0</v>
      </c>
      <c r="B2" s="2" t="s">
        <v>50</v>
      </c>
      <c r="C2" s="21"/>
    </row>
    <row r="3" spans="1:3" ht="15">
      <c r="A3" s="3" t="s">
        <v>1</v>
      </c>
      <c r="B3" s="10">
        <v>20900</v>
      </c>
      <c r="C3" s="19"/>
    </row>
    <row r="4" spans="1:3" ht="15">
      <c r="A4" s="3" t="s">
        <v>2</v>
      </c>
      <c r="B4" s="10">
        <v>6120</v>
      </c>
      <c r="C4" s="19"/>
    </row>
    <row r="5" spans="1:3" ht="15">
      <c r="A5" s="3" t="s">
        <v>3</v>
      </c>
      <c r="B5" s="10">
        <v>3350</v>
      </c>
      <c r="C5" s="19"/>
    </row>
    <row r="6" spans="1:3" ht="15">
      <c r="A6" s="3" t="s">
        <v>4</v>
      </c>
      <c r="B6" s="10">
        <v>8500</v>
      </c>
      <c r="C6" s="19"/>
    </row>
    <row r="7" spans="1:3" ht="15">
      <c r="A7" s="3" t="s">
        <v>5</v>
      </c>
      <c r="B7" s="10">
        <v>23700</v>
      </c>
      <c r="C7" s="19"/>
    </row>
    <row r="8" spans="1:3" ht="15">
      <c r="A8" s="3" t="s">
        <v>6</v>
      </c>
      <c r="B8" s="10">
        <v>1700</v>
      </c>
      <c r="C8" s="19"/>
    </row>
    <row r="9" spans="1:3" ht="15">
      <c r="A9" s="3" t="s">
        <v>21</v>
      </c>
      <c r="B9" s="10">
        <v>55200</v>
      </c>
      <c r="C9" s="19"/>
    </row>
    <row r="10" spans="1:3" ht="15">
      <c r="A10" s="3" t="s">
        <v>7</v>
      </c>
      <c r="B10" s="10">
        <v>3050</v>
      </c>
      <c r="C10" s="19"/>
    </row>
    <row r="11" spans="1:3" ht="15">
      <c r="A11" s="3" t="s">
        <v>28</v>
      </c>
      <c r="B11" s="10">
        <v>14550</v>
      </c>
      <c r="C11" s="19"/>
    </row>
    <row r="12" spans="1:3" ht="15">
      <c r="A12" s="3" t="s">
        <v>29</v>
      </c>
      <c r="B12" s="10">
        <v>22680</v>
      </c>
      <c r="C12" s="19"/>
    </row>
    <row r="13" spans="1:3" ht="15">
      <c r="A13" s="3" t="s">
        <v>30</v>
      </c>
      <c r="B13" s="10">
        <v>3600</v>
      </c>
      <c r="C13" s="19"/>
    </row>
    <row r="14" spans="1:3" ht="15">
      <c r="A14" s="3" t="s">
        <v>31</v>
      </c>
      <c r="B14" s="10">
        <v>2200</v>
      </c>
      <c r="C14" s="19"/>
    </row>
    <row r="15" spans="1:3" ht="15.75">
      <c r="A15" s="2" t="s">
        <v>8</v>
      </c>
      <c r="B15" s="16">
        <f>SUM(B3:B14)</f>
        <v>165550</v>
      </c>
      <c r="C15" s="9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3" sqref="C13"/>
    </sheetView>
  </sheetViews>
  <sheetFormatPr defaultColWidth="11.421875" defaultRowHeight="12.75"/>
  <cols>
    <col min="2" max="2" width="36.421875" style="0" customWidth="1"/>
    <col min="3" max="3" width="14.28125" style="0" customWidth="1"/>
  </cols>
  <sheetData>
    <row r="1" spans="1:3" ht="15.75">
      <c r="A1" s="35" t="s">
        <v>94</v>
      </c>
      <c r="B1" s="36"/>
      <c r="C1" s="37"/>
    </row>
    <row r="2" spans="1:3" ht="15.75">
      <c r="A2" s="2" t="s">
        <v>92</v>
      </c>
      <c r="B2" s="3"/>
      <c r="C2" s="3" t="s">
        <v>93</v>
      </c>
    </row>
    <row r="3" spans="1:3" ht="15">
      <c r="A3" s="3" t="s">
        <v>41</v>
      </c>
      <c r="B3" s="3"/>
      <c r="C3" s="10">
        <v>26000</v>
      </c>
    </row>
    <row r="4" spans="1:3" ht="15">
      <c r="A4" s="3" t="s">
        <v>42</v>
      </c>
      <c r="B4" s="3"/>
      <c r="C4" s="10">
        <v>30000</v>
      </c>
    </row>
    <row r="5" spans="1:3" ht="15">
      <c r="A5" s="3" t="s">
        <v>43</v>
      </c>
      <c r="B5" s="3"/>
      <c r="C5" s="10">
        <v>30000</v>
      </c>
    </row>
    <row r="6" spans="1:3" ht="15">
      <c r="A6" s="3" t="s">
        <v>44</v>
      </c>
      <c r="B6" s="3"/>
      <c r="C6" s="10">
        <v>448210</v>
      </c>
    </row>
    <row r="7" spans="1:3" ht="15">
      <c r="A7" s="3" t="s">
        <v>45</v>
      </c>
      <c r="B7" s="3"/>
      <c r="C7" s="10">
        <v>452000</v>
      </c>
    </row>
    <row r="8" spans="1:3" ht="15">
      <c r="A8" s="3" t="s">
        <v>52</v>
      </c>
      <c r="B8" s="3"/>
      <c r="C8" s="10">
        <v>20460</v>
      </c>
    </row>
    <row r="9" spans="1:3" ht="15">
      <c r="A9" s="3" t="s">
        <v>53</v>
      </c>
      <c r="B9" s="3"/>
      <c r="C9" s="10">
        <v>14600</v>
      </c>
    </row>
    <row r="10" spans="1:3" ht="15">
      <c r="A10" s="3" t="s">
        <v>54</v>
      </c>
      <c r="B10" s="3"/>
      <c r="C10" s="10">
        <v>12000</v>
      </c>
    </row>
    <row r="11" spans="1:3" ht="15">
      <c r="A11" s="3" t="s">
        <v>46</v>
      </c>
      <c r="B11" s="3"/>
      <c r="C11" s="10">
        <v>850000</v>
      </c>
    </row>
    <row r="12" spans="1:3" ht="15.75">
      <c r="A12" s="2" t="s">
        <v>8</v>
      </c>
      <c r="B12" s="2"/>
      <c r="C12" s="16">
        <f>SUM(C3:C11)</f>
        <v>1883270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namasol</dc:creator>
  <cp:keywords/>
  <dc:description/>
  <cp:lastModifiedBy> </cp:lastModifiedBy>
  <cp:lastPrinted>2003-09-29T14:29:42Z</cp:lastPrinted>
  <dcterms:created xsi:type="dcterms:W3CDTF">2003-10-21T15:39:54Z</dcterms:created>
  <dcterms:modified xsi:type="dcterms:W3CDTF">2004-02-17T20:39:23Z</dcterms:modified>
  <cp:category/>
  <cp:version/>
  <cp:contentType/>
  <cp:contentStatus/>
</cp:coreProperties>
</file>